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perating Budget" state="visible" r:id="rId4"/>
    <sheet sheetId="2" name="Budget vs Actuals" state="visible" r:id="rId5"/>
    <sheet sheetId="3" name="Instructions" state="visible" r:id="rId6"/>
  </sheets>
  <calcPr calcId="171027"/>
</workbook>
</file>

<file path=xl/sharedStrings.xml><?xml version="1.0" encoding="utf-8"?>
<sst xmlns="http://schemas.openxmlformats.org/spreadsheetml/2006/main" count="93" uniqueCount="79">
  <si>
    <t>StartupCFO: 12-Month Startup Budget</t>
  </si>
  <si>
    <t>Edit YELLOW cells. Totals, gross margin, and operating income recalculate automatically. Track actuals on the Budget vs Actuals sheet.</t>
  </si>
  <si>
    <t>Line item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</si>
  <si>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</si>
  <si>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</si>
  <si>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</si>
  <si>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</si>
  <si>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</si>
  <si>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</si>
  <si>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</si>
  <si>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</si>
  <si>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</si>
  <si>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</si>
  <si>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</si>
  <si>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</si>
  <si>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FY Total</t>
  </si>
  <si>
    <t>REVENUE</t>
  </si>
  <si>
    <t>Subscription revenue</t>
  </si>
  <si>
    <t>Professional services revenue</t>
  </si>
  <si>
    <t>Other revenue</t>
  </si>
  <si>
    <t>Total revenue</t>
  </si>
  <si>
    <t>COST OF GOODS SOLD</t>
  </si>
  <si>
    <t>Cloud hosting (product delivery)</t>
  </si>
  <si>
    <t>Customer support</t>
  </si>
  <si>
    <t>Payment processing fees</t>
  </si>
  <si>
    <t>Total COGS</t>
  </si>
  <si>
    <t>Gross profit</t>
  </si>
  <si>
    <t>Gross margin %</t>
  </si>
  <si>
    <t>OPERATING EXPENSES (by department)</t>
  </si>
  <si>
    <t>People: R&amp;D / Engineering (salaries + benefits)</t>
  </si>
  <si>
    <t>People: Sales &amp; Marketing (salaries + benefits)</t>
  </si>
  <si>
    <t>People: G&amp;A (salaries + benefits)</t>
  </si>
  <si>
    <t>Software &amp; tools</t>
  </si>
  <si>
    <t>Marketing programs (ads, events, content)</t>
  </si>
  <si>
    <t>Office &amp; ops (rent, insurance, franchise tax)</t>
  </si>
  <si>
    <t>Professional services (legal, accounting, recruiting)</t>
  </si>
  <si>
    <t>Total OpEx</t>
  </si>
  <si>
    <t>OPERATING INCOME / (BURN)</t>
  </si>
  <si>
    <t>NOTES</t>
  </si>
  <si>
    <t>1. YELLOW cells are editable inputs. Totals, gross margin, and operating income are formulas and update automatically.</t>
  </si>
  <si>
    <t>2. People costs are split by department (R&amp;D / S&amp;M / G&amp;A) so you can answer board questions like 'What is R&amp;D as % of OpEx?'</t>
  </si>
  <si>
    <t>3. COGS holds only costs of delivering the product: production hosting, support, payment processing. R&amp;D infrastructure belongs in OpEx.</t>
  </si>
  <si>
    <t>4. Do not forget the non-obvious costs: Delaware franchise tax, state registration fees, software subscriptions, recruiting fees.</t>
  </si>
  <si>
    <t>5. Track actual results against this plan on the Budget vs Actuals sheet, and update the budget quarterly as assumptions change.</t>
  </si>
  <si>
    <t>Budget vs Actuals</t>
  </si>
  <si>
    <t>Budget columns link to the Operating Budget sheet. Enter monthly actuals in the YELLOW cells; variance $ and % compute and color-flag automatically.</t>
  </si>
  <si>
    <t>Month</t>
  </si>
  <si>
    <t>Revenue: Budget</t>
  </si>
  <si>
    <t>Revenue: Actual</t>
  </si>
  <si>
    <t>Rev var $</t>
  </si>
  <si>
    <t>Rev var %</t>
  </si>
  <si>
    <t>Spend: Budget (COGS + OpEx)</t>
  </si>
  <si>
    <t>Spend: Actual</t>
  </si>
  <si>
    <t>Spend var $</t>
  </si>
  <si>
    <t>Spend var %</t>
  </si>
  <si>
    <t>Op income: Budget</t>
  </si>
  <si>
    <t>Op income: Actual</t>
  </si>
  <si>
    <t>OI var $</t>
  </si>
  <si>
    <t>OI var %</t>
  </si>
  <si>
    <t>FY TOTAL</t>
  </si>
  <si>
    <t>How to use this template</t>
  </si>
  <si>
    <t>Read this first.</t>
  </si>
  <si>
    <t>12-Month Startup Budget</t>
  </si>
  <si>
    <t>A budget forces explicit assumptions about growth, hiring, and spending, and turns strategy into measurable financial targets. Investors expect budget-to-actual reporting in board packs.</t>
  </si>
  <si>
    <t/>
  </si>
  <si>
    <t>How to use</t>
  </si>
  <si>
    <t>1. Operating Budget sheet: edit YELLOW cells only. Start with revenue assumptions, then COGS, then OpEx by department. Totals, gross margin, and operating income recalculate automatically.</t>
  </si>
  <si>
    <t>2. Budget vs Actuals sheet: at each month-end close, enter actual revenue and actual total spend in the YELLOW cells. Variance $ and % compute automatically and color-flag (green favorable, red unfavorable).</t>
  </si>
  <si>
    <t>3. Investigate material variances (over 10% or a meaningful dollar threshold) and document the root cause for board reporting.</t>
  </si>
  <si>
    <t>4. A budget is a living document: update it quarterly as assumptions change and actuals provide new data points.</t>
  </si>
  <si>
    <t>Structuring the budget</t>
  </si>
  <si>
    <t>Revenue: build bottom-up from customer acquisition, pricing, expansion, and churn assumptions, not top-down from a target.</t>
  </si>
  <si>
    <t>COGS: hosting, support, and payment processing. Model as a percentage of revenue to project gross margin at different scale points.</t>
  </si>
  <si>
    <t>OpEx by department: engineering (salaries, tools, contractors), sales and marketing (headcount, ad spend, events), and G&amp;A (rent, insurance, legal, accounting).</t>
  </si>
  <si>
    <t>Fixed costs (salaries, rent, insurance) define your minimum monthly burn. Variable costs (hosting, payment processing) scale with revenue.</t>
  </si>
  <si>
    <t>Pro tips</t>
  </si>
  <si>
    <t>Include the non-obvious costs that are easy to underestimate: Delaware franchise tax, state registration fees, software subscriptions, recruiting fees.</t>
  </si>
  <si>
    <t>Favorable variances are not always good: underspending on hiring may mean you are behind on your growth plan.</t>
  </si>
  <si>
    <t>Use variance analysis to update your rolling forecast and improve future budget assumptions.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</si>
</sst>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$* #,##0_-;[Red]-$* #,##0_-;_-$* &quot;-&quot;_-;_-@_-"/>
    <numFmt numFmtId="165" formatCode="0.0%"/>
  </numFmts>
  <fonts count="14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i/>
      <color rgb="FF6B7280"/>
      <sz val="10"/>
      <name val="Calibri"/>
    </font>
    <font>
      <b/>
      <color rgb="FF042F5D"/>
      <sz val="10"/>
      <name val="Calibri"/>
    </font>
    <font>
      <b/>
      <color rgb="FF059669"/>
      <sz val="10"/>
      <name val="Calibri"/>
    </font>
    <font>
      <b/>
      <color rgb="FFFFFFFF"/>
      <sz val="11"/>
      <name val="Calibri"/>
    </font>
    <font>
      <sz val="10"/>
      <name val="Calibri"/>
    </font>
    <font>
      <b/>
      <color rgb="FFDC2626"/>
      <sz val="10"/>
      <name val="Calibri"/>
    </font>
    <font>
      <b/>
      <sz val="10"/>
      <name val="Calibri"/>
    </font>
    <font>
      <b/>
      <color rgb="FFD97706"/>
      <sz val="10"/>
      <name val="Calibri"/>
    </font>
    <font>
      <i/>
      <color rgb="FF6B7280"/>
      <sz val="9"/>
      <name val="Calibri"/>
    </font>
    <font>
      <b/>
      <color rgb="FFFFFFFF"/>
      <sz val="10"/>
      <name val="Calibri"/>
    </font>
    <font>
      <b/>
      <color rgb="FF042F5D"/>
      <sz val="13"/>
      <name val="Calibri"/>
    </font>
    <font>
      <color rgb="FF374151"/>
      <sz val="11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042F5D"/>
      </patternFill>
    </fill>
    <fill>
      <patternFill patternType="solid">
        <fgColor rgb="FFF1F5F9"/>
      </patternFill>
    </fill>
    <fill>
      <patternFill patternType="solid">
        <fgColor rgb="FFECFDF5"/>
      </patternFill>
    </fill>
    <fill>
      <patternFill patternType="solid">
        <fgColor rgb="FF059669"/>
      </patternFill>
    </fill>
    <fill>
      <patternFill patternType="solid">
        <fgColor rgb="FFFFF59D"/>
      </patternFill>
    </fill>
    <fill>
      <patternFill patternType="solid">
        <fgColor rgb="FFD1FAE5"/>
      </patternFill>
    </fill>
    <fill>
      <patternFill patternType="solid">
        <fgColor rgb="FFDC2626"/>
      </patternFill>
    </fill>
    <fill>
      <patternFill patternType="solid">
        <fgColor rgb="FFFEE2E2"/>
      </patternFill>
    </fill>
    <fill>
      <patternFill patternType="solid">
        <fgColor rgb="FFD97706"/>
      </patternFill>
    </fill>
    <fill>
      <patternFill patternType="solid">
        <fgColor rgb="FFFEF3C7"/>
      </patternFill>
    </fill>
    <fill>
      <patternFill patternType="solid">
        <fgColor rgb="FFFBFBFB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left" vertical="center" indent="1"/>
    </xf>
    <xf numFmtId="0" fontId="6" fillId="0" borderId="1" xfId="0" applyFont="1" applyBorder="1" applyAlignment="1">
      <alignment horizontal="left" vertical="center" indent="2"/>
    </xf>
    <xf numFmtId="164" fontId="6" fillId="6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3" fillId="7" borderId="1" xfId="0" applyFont="1" applyFill="1" applyBorder="1" applyAlignment="1">
      <alignment horizontal="left" vertical="center" indent="1"/>
    </xf>
    <xf numFmtId="164" fontId="3" fillId="7" borderId="1" xfId="0" applyNumberFormat="1" applyFont="1" applyFill="1" applyBorder="1" applyAlignment="1">
      <alignment horizontal="right" vertical="center"/>
    </xf>
    <xf numFmtId="0" fontId="5" fillId="8" borderId="0" xfId="0" applyFont="1" applyFill="1" applyAlignment="1">
      <alignment horizontal="left" vertical="center" indent="1"/>
    </xf>
    <xf numFmtId="0" fontId="7" fillId="9" borderId="1" xfId="0" applyFont="1" applyFill="1" applyBorder="1" applyAlignment="1">
      <alignment horizontal="left" vertical="center" indent="1"/>
    </xf>
    <xf numFmtId="164" fontId="7" fillId="9" borderId="1" xfId="0" applyNumberFormat="1" applyFont="1" applyFill="1" applyBorder="1" applyAlignment="1">
      <alignment horizontal="right" vertical="center"/>
    </xf>
    <xf numFmtId="164" fontId="8" fillId="7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 indent="1"/>
    </xf>
    <xf numFmtId="165" fontId="4" fillId="0" borderId="1" xfId="0" applyNumberFormat="1" applyFont="1" applyBorder="1" applyAlignment="1">
      <alignment horizontal="right" vertical="center"/>
    </xf>
    <xf numFmtId="0" fontId="5" fillId="10" borderId="0" xfId="0" applyFont="1" applyFill="1" applyAlignment="1">
      <alignment horizontal="left" vertical="center" indent="1"/>
    </xf>
    <xf numFmtId="0" fontId="9" fillId="11" borderId="1" xfId="0" applyFont="1" applyFill="1" applyBorder="1" applyAlignment="1">
      <alignment horizontal="left" vertical="center" indent="1"/>
    </xf>
    <xf numFmtId="164" fontId="9" fillId="11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164" fontId="5" fillId="2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indent="1"/>
    </xf>
    <xf numFmtId="164" fontId="6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164" fontId="6" fillId="12" borderId="1" xfId="0" applyNumberFormat="1" applyFont="1" applyFill="1" applyBorder="1" applyAlignment="1">
      <alignment horizontal="right" vertical="center"/>
    </xf>
    <xf numFmtId="164" fontId="8" fillId="12" borderId="1" xfId="0" applyNumberFormat="1" applyFont="1" applyFill="1" applyBorder="1" applyAlignment="1">
      <alignment horizontal="right" vertical="center"/>
    </xf>
    <xf numFmtId="165" fontId="6" fillId="1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left" vertical="center" indent="1"/>
    </xf>
    <xf numFmtId="164" fontId="11" fillId="2" borderId="1" xfId="0" applyNumberFormat="1" applyFont="1" applyFill="1" applyBorder="1" applyAlignment="1">
      <alignment horizontal="right" vertical="center"/>
    </xf>
    <xf numFmtId="165" fontId="11" fillId="2" borderId="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top" wrapText="1" indent="1"/>
    </xf>
    <xf numFmtId="0" fontId="13" fillId="0" borderId="0" xfId="0" applyFont="1" applyAlignment="1">
      <alignment horizontal="left" vertical="top" wrapText="1" indent="1"/>
    </xf>
  </cellXfs>
  <cellStyles count="1">
    <cellStyle name="Normal" xfId="0" builtinId="0"/>
  </cellStyles>
  <dxfs count="6">
    <dxf>
      <font>
        <b/>
        <color rgb="FFDC2626"/>
      </font>
      <fill>
        <patternFill patternType="solid">
          <bgColor rgb="FFFEE2E2"/>
        </patternFill>
      </fill>
    </dxf>
    <dxf>
      <font>
        <b/>
        <color rgb="FF059669"/>
      </font>
      <fill>
        <patternFill patternType="solid">
          <bgColor rgb="FFD1FAE5"/>
        </patternFill>
      </fill>
    </dxf>
    <dxf>
      <font>
        <b/>
        <color rgb="FFDC2626"/>
      </font>
      <fill>
        <patternFill patternType="solid">
          <bgColor rgb="FFFEE2E2"/>
        </patternFill>
      </fill>
    </dxf>
    <dxf>
      <font>
        <b/>
        <color rgb="FF059669"/>
      </font>
      <fill>
        <patternFill patternType="solid">
          <bgColor rgb="FFD1FAE5"/>
        </patternFill>
      </fill>
    </dxf>
    <dxf>
      <font>
        <b/>
        <color rgb="FFDC2626"/>
      </font>
      <fill>
        <patternFill patternType="solid">
          <bgColor rgb="FFFEE2E2"/>
        </patternFill>
      </fill>
    </dxf>
    <dxf>
      <font>
        <b/>
        <color rgb="FF059669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1" customWidth="1"/>
    <col min="14" max="14" width="13" customWidth="1"/>
  </cols>
  <sheetData>
    <row r="1" ht="32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4" customHeight="1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22" customHeight="1" spans="1:14" x14ac:dyDescent="0.2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5" t="s">
        <v>15</v>
      </c>
    </row>
    <row r="5" ht="22" customHeight="1" spans="1:14" x14ac:dyDescent="0.25">
      <c r="A5" s="6" t="s">
        <v>16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x14ac:dyDescent="0.25">
      <c r="A6" s="7" t="s">
        <v>17</v>
      </c>
      <c r="B6" s="8">
        <v>20000</v>
      </c>
      <c r="C6" s="8">
        <v>22000</v>
      </c>
      <c r="D6" s="8">
        <v>24000</v>
      </c>
      <c r="E6" s="8">
        <v>26000</v>
      </c>
      <c r="F6" s="8">
        <v>28000</v>
      </c>
      <c r="G6" s="8">
        <v>31000</v>
      </c>
      <c r="H6" s="8">
        <v>34000</v>
      </c>
      <c r="I6" s="8">
        <v>37000</v>
      </c>
      <c r="J6" s="8">
        <v>40000</v>
      </c>
      <c r="K6" s="8">
        <v>44000</v>
      </c>
      <c r="L6" s="8">
        <v>48000</v>
      </c>
      <c r="M6" s="8">
        <v>52000</v>
      </c>
      <c r="N6" s="9">
        <f>SUM(B6:M6)</f>
      </c>
    </row>
    <row r="7" spans="1:14" x14ac:dyDescent="0.25">
      <c r="A7" s="7" t="s">
        <v>18</v>
      </c>
      <c r="B7" s="8">
        <v>5000</v>
      </c>
      <c r="C7" s="8">
        <v>5000</v>
      </c>
      <c r="D7" s="8">
        <v>6000</v>
      </c>
      <c r="E7" s="8">
        <v>6000</v>
      </c>
      <c r="F7" s="8">
        <v>7000</v>
      </c>
      <c r="G7" s="8">
        <v>7000</v>
      </c>
      <c r="H7" s="8">
        <v>8000</v>
      </c>
      <c r="I7" s="8">
        <v>8000</v>
      </c>
      <c r="J7" s="8">
        <v>9000</v>
      </c>
      <c r="K7" s="8">
        <v>9000</v>
      </c>
      <c r="L7" s="8">
        <v>10000</v>
      </c>
      <c r="M7" s="8">
        <v>10000</v>
      </c>
      <c r="N7" s="9">
        <f>SUM(B7:M7)</f>
      </c>
    </row>
    <row r="8" spans="1:14" x14ac:dyDescent="0.25">
      <c r="A8" s="7" t="s">
        <v>19</v>
      </c>
      <c r="B8" s="8">
        <v>0</v>
      </c>
      <c r="C8" s="8">
        <v>0</v>
      </c>
      <c r="D8" s="8">
        <v>0</v>
      </c>
      <c r="E8" s="8">
        <v>0</v>
      </c>
      <c r="F8" s="8">
        <v>500</v>
      </c>
      <c r="G8" s="8">
        <v>500</v>
      </c>
      <c r="H8" s="8">
        <v>500</v>
      </c>
      <c r="I8" s="8">
        <v>500</v>
      </c>
      <c r="J8" s="8">
        <v>1000</v>
      </c>
      <c r="K8" s="8">
        <v>1000</v>
      </c>
      <c r="L8" s="8">
        <v>1000</v>
      </c>
      <c r="M8" s="8">
        <v>1000</v>
      </c>
      <c r="N8" s="9">
        <f>SUM(B8:M8)</f>
      </c>
    </row>
    <row r="9" spans="1:14" x14ac:dyDescent="0.25">
      <c r="A9" s="10" t="s">
        <v>20</v>
      </c>
      <c r="B9" s="11">
        <f>SUM(B6:B8)</f>
      </c>
      <c r="C9" s="11">
        <f>SUM(C6:C8)</f>
      </c>
      <c r="D9" s="11">
        <f>SUM(D6:D8)</f>
      </c>
      <c r="E9" s="11">
        <f>SUM(E6:E8)</f>
      </c>
      <c r="F9" s="11">
        <f>SUM(F6:F8)</f>
      </c>
      <c r="G9" s="11">
        <f>SUM(G6:G8)</f>
      </c>
      <c r="H9" s="11">
        <f>SUM(H6:H8)</f>
      </c>
      <c r="I9" s="11">
        <f>SUM(I6:I8)</f>
      </c>
      <c r="J9" s="11">
        <f>SUM(J6:J8)</f>
      </c>
      <c r="K9" s="11">
        <f>SUM(K6:K8)</f>
      </c>
      <c r="L9" s="11">
        <f>SUM(L6:L8)</f>
      </c>
      <c r="M9" s="11">
        <f>SUM(M6:M8)</f>
      </c>
      <c r="N9" s="11">
        <f>SUM(B9:M9)</f>
      </c>
    </row>
    <row r="11" ht="22" customHeight="1" spans="1:14" x14ac:dyDescent="0.25">
      <c r="A11" s="12" t="s">
        <v>21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x14ac:dyDescent="0.25">
      <c r="A12" s="7" t="s">
        <v>22</v>
      </c>
      <c r="B12" s="8">
        <v>4000</v>
      </c>
      <c r="C12" s="8">
        <v>4300</v>
      </c>
      <c r="D12" s="8">
        <v>4600</v>
      </c>
      <c r="E12" s="8">
        <v>5000</v>
      </c>
      <c r="F12" s="8">
        <v>5300</v>
      </c>
      <c r="G12" s="8">
        <v>5700</v>
      </c>
      <c r="H12" s="8">
        <v>6100</v>
      </c>
      <c r="I12" s="8">
        <v>6600</v>
      </c>
      <c r="J12" s="8">
        <v>7100</v>
      </c>
      <c r="K12" s="8">
        <v>7600</v>
      </c>
      <c r="L12" s="8">
        <v>8200</v>
      </c>
      <c r="M12" s="8">
        <v>8800</v>
      </c>
      <c r="N12" s="9">
        <f>SUM(B12:M12)</f>
      </c>
    </row>
    <row r="13" spans="1:14" x14ac:dyDescent="0.25">
      <c r="A13" s="7" t="s">
        <v>23</v>
      </c>
      <c r="B13" s="8">
        <v>3000</v>
      </c>
      <c r="C13" s="8">
        <v>3000</v>
      </c>
      <c r="D13" s="8">
        <v>3000</v>
      </c>
      <c r="E13" s="8">
        <v>6000</v>
      </c>
      <c r="F13" s="8">
        <v>6000</v>
      </c>
      <c r="G13" s="8">
        <v>6000</v>
      </c>
      <c r="H13" s="8">
        <v>6000</v>
      </c>
      <c r="I13" s="8">
        <v>9000</v>
      </c>
      <c r="J13" s="8">
        <v>9000</v>
      </c>
      <c r="K13" s="8">
        <v>9000</v>
      </c>
      <c r="L13" s="8">
        <v>9000</v>
      </c>
      <c r="M13" s="8">
        <v>9000</v>
      </c>
      <c r="N13" s="9">
        <f>SUM(B13:M13)</f>
      </c>
    </row>
    <row r="14" spans="1:14" x14ac:dyDescent="0.25">
      <c r="A14" s="7" t="s">
        <v>24</v>
      </c>
      <c r="B14" s="8">
        <v>750</v>
      </c>
      <c r="C14" s="8">
        <v>800</v>
      </c>
      <c r="D14" s="8">
        <v>900</v>
      </c>
      <c r="E14" s="8">
        <v>950</v>
      </c>
      <c r="F14" s="8">
        <v>1050</v>
      </c>
      <c r="G14" s="8">
        <v>1150</v>
      </c>
      <c r="H14" s="8">
        <v>1250</v>
      </c>
      <c r="I14" s="8">
        <v>1350</v>
      </c>
      <c r="J14" s="8">
        <v>1500</v>
      </c>
      <c r="K14" s="8">
        <v>1600</v>
      </c>
      <c r="L14" s="8">
        <v>1750</v>
      </c>
      <c r="M14" s="8">
        <v>1900</v>
      </c>
      <c r="N14" s="9">
        <f>SUM(B14:M14)</f>
      </c>
    </row>
    <row r="15" spans="1:14" x14ac:dyDescent="0.25">
      <c r="A15" s="13" t="s">
        <v>25</v>
      </c>
      <c r="B15" s="14">
        <f>SUM(B12:B14)</f>
      </c>
      <c r="C15" s="14">
        <f>SUM(C12:C14)</f>
      </c>
      <c r="D15" s="14">
        <f>SUM(D12:D14)</f>
      </c>
      <c r="E15" s="14">
        <f>SUM(E12:E14)</f>
      </c>
      <c r="F15" s="14">
        <f>SUM(F12:F14)</f>
      </c>
      <c r="G15" s="14">
        <f>SUM(G12:G14)</f>
      </c>
      <c r="H15" s="14">
        <f>SUM(H12:H14)</f>
      </c>
      <c r="I15" s="14">
        <f>SUM(I12:I14)</f>
      </c>
      <c r="J15" s="14">
        <f>SUM(J12:J14)</f>
      </c>
      <c r="K15" s="14">
        <f>SUM(K12:K14)</f>
      </c>
      <c r="L15" s="14">
        <f>SUM(L12:L14)</f>
      </c>
      <c r="M15" s="14">
        <f>SUM(M12:M14)</f>
      </c>
      <c r="N15" s="14">
        <f>SUM(B15:M15)</f>
      </c>
    </row>
    <row r="16" spans="1:14" x14ac:dyDescent="0.25">
      <c r="A16" s="10" t="s">
        <v>26</v>
      </c>
      <c r="B16" s="15">
        <f>B9-B15</f>
      </c>
      <c r="C16" s="15">
        <f>C9-C15</f>
      </c>
      <c r="D16" s="15">
        <f>D9-D15</f>
      </c>
      <c r="E16" s="15">
        <f>E9-E15</f>
      </c>
      <c r="F16" s="15">
        <f>F9-F15</f>
      </c>
      <c r="G16" s="15">
        <f>G9-G15</f>
      </c>
      <c r="H16" s="15">
        <f>H9-H15</f>
      </c>
      <c r="I16" s="15">
        <f>I9-I15</f>
      </c>
      <c r="J16" s="15">
        <f>J9-J15</f>
      </c>
      <c r="K16" s="15">
        <f>K9-K15</f>
      </c>
      <c r="L16" s="15">
        <f>L9-L15</f>
      </c>
      <c r="M16" s="15">
        <f>M9-M15</f>
      </c>
      <c r="N16" s="15">
        <f>N9-N15</f>
      </c>
    </row>
    <row r="17" spans="1:14" x14ac:dyDescent="0.25">
      <c r="A17" s="16" t="s">
        <v>27</v>
      </c>
      <c r="B17" s="17">
        <f>IF(B9=0,0,B16/B9)</f>
      </c>
      <c r="C17" s="17">
        <f>IF(C9=0,0,C16/C9)</f>
      </c>
      <c r="D17" s="17">
        <f>IF(D9=0,0,D16/D9)</f>
      </c>
      <c r="E17" s="17">
        <f>IF(E9=0,0,E16/E9)</f>
      </c>
      <c r="F17" s="17">
        <f>IF(F9=0,0,F16/F9)</f>
      </c>
      <c r="G17" s="17">
        <f>IF(G9=0,0,G16/G9)</f>
      </c>
      <c r="H17" s="17">
        <f>IF(H9=0,0,H16/H9)</f>
      </c>
      <c r="I17" s="17">
        <f>IF(I9=0,0,I16/I9)</f>
      </c>
      <c r="J17" s="17">
        <f>IF(J9=0,0,J16/J9)</f>
      </c>
      <c r="K17" s="17">
        <f>IF(K9=0,0,K16/K9)</f>
      </c>
      <c r="L17" s="17">
        <f>IF(L9=0,0,L16/L9)</f>
      </c>
      <c r="M17" s="17">
        <f>IF(M9=0,0,M16/M9)</f>
      </c>
      <c r="N17" s="17">
        <f>IF(N9=0,0,N16/N9)</f>
      </c>
    </row>
    <row r="19" ht="22" customHeight="1" spans="1:14" x14ac:dyDescent="0.25">
      <c r="A19" s="18" t="s">
        <v>28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4" x14ac:dyDescent="0.25">
      <c r="A20" s="7" t="s">
        <v>29</v>
      </c>
      <c r="B20" s="8">
        <v>45000</v>
      </c>
      <c r="C20" s="8">
        <v>45000</v>
      </c>
      <c r="D20" s="8">
        <v>45000</v>
      </c>
      <c r="E20" s="8">
        <v>55000</v>
      </c>
      <c r="F20" s="8">
        <v>55000</v>
      </c>
      <c r="G20" s="8">
        <v>55000</v>
      </c>
      <c r="H20" s="8">
        <v>65000</v>
      </c>
      <c r="I20" s="8">
        <v>65000</v>
      </c>
      <c r="J20" s="8">
        <v>65000</v>
      </c>
      <c r="K20" s="8">
        <v>75000</v>
      </c>
      <c r="L20" s="8">
        <v>75000</v>
      </c>
      <c r="M20" s="8">
        <v>75000</v>
      </c>
      <c r="N20" s="9">
        <f>SUM(B20:M20)</f>
      </c>
    </row>
    <row r="21" spans="1:14" x14ac:dyDescent="0.25">
      <c r="A21" s="7" t="s">
        <v>30</v>
      </c>
      <c r="B21" s="8">
        <v>20000</v>
      </c>
      <c r="C21" s="8">
        <v>20000</v>
      </c>
      <c r="D21" s="8">
        <v>30000</v>
      </c>
      <c r="E21" s="8">
        <v>30000</v>
      </c>
      <c r="F21" s="8">
        <v>30000</v>
      </c>
      <c r="G21" s="8">
        <v>40000</v>
      </c>
      <c r="H21" s="8">
        <v>40000</v>
      </c>
      <c r="I21" s="8">
        <v>40000</v>
      </c>
      <c r="J21" s="8">
        <v>50000</v>
      </c>
      <c r="K21" s="8">
        <v>50000</v>
      </c>
      <c r="L21" s="8">
        <v>50000</v>
      </c>
      <c r="M21" s="8">
        <v>60000</v>
      </c>
      <c r="N21" s="9">
        <f>SUM(B21:M21)</f>
      </c>
    </row>
    <row r="22" spans="1:14" x14ac:dyDescent="0.25">
      <c r="A22" s="7" t="s">
        <v>31</v>
      </c>
      <c r="B22" s="8">
        <v>12000</v>
      </c>
      <c r="C22" s="8">
        <v>12000</v>
      </c>
      <c r="D22" s="8">
        <v>12000</v>
      </c>
      <c r="E22" s="8">
        <v>12000</v>
      </c>
      <c r="F22" s="8">
        <v>18000</v>
      </c>
      <c r="G22" s="8">
        <v>18000</v>
      </c>
      <c r="H22" s="8">
        <v>18000</v>
      </c>
      <c r="I22" s="8">
        <v>18000</v>
      </c>
      <c r="J22" s="8">
        <v>18000</v>
      </c>
      <c r="K22" s="8">
        <v>24000</v>
      </c>
      <c r="L22" s="8">
        <v>24000</v>
      </c>
      <c r="M22" s="8">
        <v>24000</v>
      </c>
      <c r="N22" s="9">
        <f>SUM(B22:M22)</f>
      </c>
    </row>
    <row r="23" spans="1:14" x14ac:dyDescent="0.25">
      <c r="A23" s="7" t="s">
        <v>32</v>
      </c>
      <c r="B23" s="8">
        <v>4000</v>
      </c>
      <c r="C23" s="8">
        <v>4000</v>
      </c>
      <c r="D23" s="8">
        <v>4500</v>
      </c>
      <c r="E23" s="8">
        <v>4500</v>
      </c>
      <c r="F23" s="8">
        <v>5000</v>
      </c>
      <c r="G23" s="8">
        <v>5000</v>
      </c>
      <c r="H23" s="8">
        <v>5500</v>
      </c>
      <c r="I23" s="8">
        <v>5500</v>
      </c>
      <c r="J23" s="8">
        <v>6000</v>
      </c>
      <c r="K23" s="8">
        <v>6000</v>
      </c>
      <c r="L23" s="8">
        <v>6500</v>
      </c>
      <c r="M23" s="8">
        <v>6500</v>
      </c>
      <c r="N23" s="9">
        <f>SUM(B23:M23)</f>
      </c>
    </row>
    <row r="24" spans="1:14" x14ac:dyDescent="0.25">
      <c r="A24" s="7" t="s">
        <v>33</v>
      </c>
      <c r="B24" s="8">
        <v>6000</v>
      </c>
      <c r="C24" s="8">
        <v>7000</v>
      </c>
      <c r="D24" s="8">
        <v>8000</v>
      </c>
      <c r="E24" s="8">
        <v>9000</v>
      </c>
      <c r="F24" s="8">
        <v>10000</v>
      </c>
      <c r="G24" s="8">
        <v>11000</v>
      </c>
      <c r="H24" s="8">
        <v>12000</v>
      </c>
      <c r="I24" s="8">
        <v>13000</v>
      </c>
      <c r="J24" s="8">
        <v>14000</v>
      </c>
      <c r="K24" s="8">
        <v>15000</v>
      </c>
      <c r="L24" s="8">
        <v>16000</v>
      </c>
      <c r="M24" s="8">
        <v>17000</v>
      </c>
      <c r="N24" s="9">
        <f>SUM(B24:M24)</f>
      </c>
    </row>
    <row r="25" spans="1:14" x14ac:dyDescent="0.25">
      <c r="A25" s="7" t="s">
        <v>34</v>
      </c>
      <c r="B25" s="8">
        <v>5000</v>
      </c>
      <c r="C25" s="8">
        <v>5000</v>
      </c>
      <c r="D25" s="8">
        <v>5000</v>
      </c>
      <c r="E25" s="8">
        <v>5000</v>
      </c>
      <c r="F25" s="8">
        <v>5000</v>
      </c>
      <c r="G25" s="8">
        <v>5000</v>
      </c>
      <c r="H25" s="8">
        <v>6000</v>
      </c>
      <c r="I25" s="8">
        <v>6000</v>
      </c>
      <c r="J25" s="8">
        <v>6000</v>
      </c>
      <c r="K25" s="8">
        <v>6000</v>
      </c>
      <c r="L25" s="8">
        <v>6000</v>
      </c>
      <c r="M25" s="8">
        <v>6000</v>
      </c>
      <c r="N25" s="9">
        <f>SUM(B25:M25)</f>
      </c>
    </row>
    <row r="26" spans="1:14" x14ac:dyDescent="0.25">
      <c r="A26" s="7" t="s">
        <v>35</v>
      </c>
      <c r="B26" s="8">
        <v>3000</v>
      </c>
      <c r="C26" s="8">
        <v>3000</v>
      </c>
      <c r="D26" s="8">
        <v>5000</v>
      </c>
      <c r="E26" s="8">
        <v>3000</v>
      </c>
      <c r="F26" s="8">
        <v>3000</v>
      </c>
      <c r="G26" s="8">
        <v>5000</v>
      </c>
      <c r="H26" s="8">
        <v>3000</v>
      </c>
      <c r="I26" s="8">
        <v>3000</v>
      </c>
      <c r="J26" s="8">
        <v>5000</v>
      </c>
      <c r="K26" s="8">
        <v>3000</v>
      </c>
      <c r="L26" s="8">
        <v>3000</v>
      </c>
      <c r="M26" s="8">
        <v>8000</v>
      </c>
      <c r="N26" s="9">
        <f>SUM(B26:M26)</f>
      </c>
    </row>
    <row r="27" spans="1:14" x14ac:dyDescent="0.25">
      <c r="A27" s="19" t="s">
        <v>36</v>
      </c>
      <c r="B27" s="20">
        <f>SUM(B20:B26)</f>
      </c>
      <c r="C27" s="20">
        <f>SUM(C20:C26)</f>
      </c>
      <c r="D27" s="20">
        <f>SUM(D20:D26)</f>
      </c>
      <c r="E27" s="20">
        <f>SUM(E20:E26)</f>
      </c>
      <c r="F27" s="20">
        <f>SUM(F20:F26)</f>
      </c>
      <c r="G27" s="20">
        <f>SUM(G20:G26)</f>
      </c>
      <c r="H27" s="20">
        <f>SUM(H20:H26)</f>
      </c>
      <c r="I27" s="20">
        <f>SUM(I20:I26)</f>
      </c>
      <c r="J27" s="20">
        <f>SUM(J20:J26)</f>
      </c>
      <c r="K27" s="20">
        <f>SUM(K20:K26)</f>
      </c>
      <c r="L27" s="20">
        <f>SUM(L20:L26)</f>
      </c>
      <c r="M27" s="20">
        <f>SUM(M20:M26)</f>
      </c>
      <c r="N27" s="20">
        <f>SUM(B27:M27)</f>
      </c>
    </row>
    <row r="29" ht="22" customHeight="1" spans="1:14" x14ac:dyDescent="0.25">
      <c r="A29" s="21" t="s">
        <v>37</v>
      </c>
      <c r="B29" s="22">
        <f>B16-B27</f>
      </c>
      <c r="C29" s="22">
        <f>C16-C27</f>
      </c>
      <c r="D29" s="22">
        <f>D16-D27</f>
      </c>
      <c r="E29" s="22">
        <f>E16-E27</f>
      </c>
      <c r="F29" s="22">
        <f>F16-F27</f>
      </c>
      <c r="G29" s="22">
        <f>G16-G27</f>
      </c>
      <c r="H29" s="22">
        <f>H16-H27</f>
      </c>
      <c r="I29" s="22">
        <f>I16-I27</f>
      </c>
      <c r="J29" s="22">
        <f>J16-J27</f>
      </c>
      <c r="K29" s="22">
        <f>K16-K27</f>
      </c>
      <c r="L29" s="22">
        <f>L16-L27</f>
      </c>
      <c r="M29" s="22">
        <f>M16-M27</f>
      </c>
      <c r="N29" s="22">
        <f>N16-N27</f>
      </c>
    </row>
    <row r="32" ht="22" customHeight="1" spans="1:14" x14ac:dyDescent="0.25">
      <c r="A32" s="6" t="s">
        <v>38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ht="18" customHeight="1" spans="1:14" x14ac:dyDescent="0.25">
      <c r="A33" s="23" t="s">
        <v>39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ht="18" customHeight="1" spans="1:14" x14ac:dyDescent="0.25">
      <c r="A34" s="23" t="s">
        <v>40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ht="18" customHeight="1" spans="1:14" x14ac:dyDescent="0.25">
      <c r="A35" s="23" t="s">
        <v>41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ht="18" customHeight="1" spans="1:14" x14ac:dyDescent="0.25">
      <c r="A36" s="23" t="s">
        <v>42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ht="18" customHeight="1" spans="1:14" x14ac:dyDescent="0.25">
      <c r="A37" s="23" t="s">
        <v>43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</sheetData>
  <mergeCells count="11">
    <mergeCell ref="A1:N1"/>
    <mergeCell ref="A2:N2"/>
    <mergeCell ref="A5:N5"/>
    <mergeCell ref="A11:N11"/>
    <mergeCell ref="A19:N19"/>
    <mergeCell ref="A32:N32"/>
    <mergeCell ref="A33:N33"/>
    <mergeCell ref="A34:N34"/>
    <mergeCell ref="A35:N35"/>
    <mergeCell ref="A36:N36"/>
    <mergeCell ref="A37:N37"/>
  </mergeCells>
  <conditionalFormatting sqref="B17:M17">
    <cfRule type="colorScale" priority="1">
      <colorScale>
        <cfvo type="min"/>
        <cfvo type="percentile" val="50"/>
        <cfvo type="max"/>
        <color rgb="FFF87171"/>
        <color rgb="FFFDE68A"/>
        <color rgb="FF86EFAC"/>
      </colorScale>
    </cfRule>
  </conditionalFormatting>
  <conditionalFormatting sqref="B29:M29">
    <cfRule type="dataBar" priority="1">
      <dataBar>
        <cfvo type="min"/>
        <cfvo type="max"/>
        <color rgb="FF10B981"/>
      </dataBar>
      <extLst>
        <ext xmlns:x14="http://schemas.microsoft.com/office/spreadsheetml/2009/9/main" uri="{B025F937-C7B1-47D3-B67F-A62EFF666E3E}">
          <x14:id/>
        </ext>
      </extLst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5" width="14" customWidth="1"/>
    <col min="6" max="6" width="22" customWidth="1"/>
    <col min="7" max="13" width="14" customWidth="1"/>
  </cols>
  <sheetData>
    <row r="1" ht="32" customHeight="1" spans="1:13" x14ac:dyDescent="0.25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4" customHeight="1" spans="1:13" x14ac:dyDescent="0.25">
      <c r="A2" s="2" t="s">
        <v>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24" t="s">
        <v>46</v>
      </c>
      <c r="B4" s="25" t="s">
        <v>47</v>
      </c>
      <c r="C4" s="25" t="s">
        <v>48</v>
      </c>
      <c r="D4" s="25" t="s">
        <v>49</v>
      </c>
      <c r="E4" s="25" t="s">
        <v>50</v>
      </c>
      <c r="F4" s="25" t="s">
        <v>51</v>
      </c>
      <c r="G4" s="25" t="s">
        <v>52</v>
      </c>
      <c r="H4" s="25" t="s">
        <v>53</v>
      </c>
      <c r="I4" s="25" t="s">
        <v>54</v>
      </c>
      <c r="J4" s="25" t="s">
        <v>55</v>
      </c>
      <c r="K4" s="25" t="s">
        <v>56</v>
      </c>
      <c r="L4" s="25" t="s">
        <v>57</v>
      </c>
      <c r="M4" s="25" t="s">
        <v>58</v>
      </c>
    </row>
    <row r="5" spans="1:13" x14ac:dyDescent="0.25">
      <c r="A5" s="26" t="s">
        <v>3</v>
      </c>
      <c r="B5" s="27">
        <f>'Operating Budget'!B9</f>
      </c>
      <c r="C5" s="8">
        <v>24200</v>
      </c>
      <c r="D5" s="28">
        <f>C5-B5</f>
      </c>
      <c r="E5" s="29">
        <f>IF(B5=0,0,(C5-B5)/B5)</f>
      </c>
      <c r="F5" s="27">
        <f>'Operating Budget'!B15+'Operating Budget'!B27</f>
      </c>
      <c r="G5" s="8">
        <v>101000</v>
      </c>
      <c r="H5" s="28">
        <f>G5-F5</f>
      </c>
      <c r="I5" s="29">
        <f>IF(F5=0,0,(G5-F5)/F5)</f>
      </c>
      <c r="J5" s="27">
        <f>'Operating Budget'!B29</f>
      </c>
      <c r="K5" s="27">
        <f>C5-G5</f>
      </c>
      <c r="L5" s="28">
        <f>K5-J5</f>
      </c>
      <c r="M5" s="29">
        <f>IF(J5=0,0,(K5-J5)/ABS(J5))</f>
      </c>
    </row>
    <row r="6" spans="1:13" x14ac:dyDescent="0.25">
      <c r="A6" s="26" t="s">
        <v>4</v>
      </c>
      <c r="B6" s="30">
        <f>'Operating Budget'!C9</f>
      </c>
      <c r="C6" s="8">
        <v>27800</v>
      </c>
      <c r="D6" s="31">
        <f>C6-B6</f>
      </c>
      <c r="E6" s="32">
        <f>IF(B6=0,0,(C6-B6)/B6)</f>
      </c>
      <c r="F6" s="30">
        <f>'Operating Budget'!C15+'Operating Budget'!C27</f>
      </c>
      <c r="G6" s="8">
        <v>99500</v>
      </c>
      <c r="H6" s="31">
        <f>G6-F6</f>
      </c>
      <c r="I6" s="32">
        <f>IF(F6=0,0,(G6-F6)/F6)</f>
      </c>
      <c r="J6" s="30">
        <f>'Operating Budget'!C29</f>
      </c>
      <c r="K6" s="30">
        <f>C6-G6</f>
      </c>
      <c r="L6" s="31">
        <f>K6-J6</f>
      </c>
      <c r="M6" s="32">
        <f>IF(J6=0,0,(K6-J6)/ABS(J6))</f>
      </c>
    </row>
    <row r="7" spans="1:13" x14ac:dyDescent="0.25">
      <c r="A7" s="26" t="s">
        <v>5</v>
      </c>
      <c r="B7" s="27">
        <f>'Operating Budget'!D9</f>
      </c>
      <c r="C7" s="8">
        <v>29000</v>
      </c>
      <c r="D7" s="28">
        <f>C7-B7</f>
      </c>
      <c r="E7" s="29">
        <f>IF(B7=0,0,(C7-B7)/B7)</f>
      </c>
      <c r="F7" s="27">
        <f>'Operating Budget'!D15+'Operating Budget'!D27</f>
      </c>
      <c r="G7" s="8">
        <v>108000</v>
      </c>
      <c r="H7" s="28">
        <f>G7-F7</f>
      </c>
      <c r="I7" s="29">
        <f>IF(F7=0,0,(G7-F7)/F7)</f>
      </c>
      <c r="J7" s="27">
        <f>'Operating Budget'!D29</f>
      </c>
      <c r="K7" s="27">
        <f>C7-G7</f>
      </c>
      <c r="L7" s="28">
        <f>K7-J7</f>
      </c>
      <c r="M7" s="29">
        <f>IF(J7=0,0,(K7-J7)/ABS(J7))</f>
      </c>
    </row>
    <row r="8" spans="1:13" x14ac:dyDescent="0.25">
      <c r="A8" s="26" t="s">
        <v>6</v>
      </c>
      <c r="B8" s="30">
        <f>'Operating Budget'!E9</f>
      </c>
      <c r="C8" s="8">
        <v>33500</v>
      </c>
      <c r="D8" s="31">
        <f>C8-B8</f>
      </c>
      <c r="E8" s="32">
        <f>IF(B8=0,0,(C8-B8)/B8)</f>
      </c>
      <c r="F8" s="30">
        <f>'Operating Budget'!E15+'Operating Budget'!E27</f>
      </c>
      <c r="G8" s="8">
        <v>112500</v>
      </c>
      <c r="H8" s="31">
        <f>G8-F8</f>
      </c>
      <c r="I8" s="32">
        <f>IF(F8=0,0,(G8-F8)/F8)</f>
      </c>
      <c r="J8" s="30">
        <f>'Operating Budget'!E29</f>
      </c>
      <c r="K8" s="30">
        <f>C8-G8</f>
      </c>
      <c r="L8" s="31">
        <f>K8-J8</f>
      </c>
      <c r="M8" s="32">
        <f>IF(J8=0,0,(K8-J8)/ABS(J8))</f>
      </c>
    </row>
    <row r="9" spans="1:13" x14ac:dyDescent="0.25">
      <c r="A9" s="26" t="s">
        <v>7</v>
      </c>
      <c r="B9" s="27">
        <f>'Operating Budget'!F9</f>
      </c>
      <c r="C9" s="8">
        <v>34800</v>
      </c>
      <c r="D9" s="28">
        <f>C9-B9</f>
      </c>
      <c r="E9" s="29">
        <f>IF(B9=0,0,(C9-B9)/B9)</f>
      </c>
      <c r="F9" s="27">
        <f>'Operating Budget'!F15+'Operating Budget'!F27</f>
      </c>
      <c r="G9" s="8">
        <v>121000</v>
      </c>
      <c r="H9" s="28">
        <f>G9-F9</f>
      </c>
      <c r="I9" s="29">
        <f>IF(F9=0,0,(G9-F9)/F9)</f>
      </c>
      <c r="J9" s="27">
        <f>'Operating Budget'!F29</f>
      </c>
      <c r="K9" s="27">
        <f>C9-G9</f>
      </c>
      <c r="L9" s="28">
        <f>K9-J9</f>
      </c>
      <c r="M9" s="29">
        <f>IF(J9=0,0,(K9-J9)/ABS(J9))</f>
      </c>
    </row>
    <row r="10" spans="1:13" x14ac:dyDescent="0.25">
      <c r="A10" s="26" t="s">
        <v>8</v>
      </c>
      <c r="B10" s="30">
        <f>'Operating Budget'!G9</f>
      </c>
      <c r="C10" s="8">
        <v>39800</v>
      </c>
      <c r="D10" s="31">
        <f>C10-B10</f>
      </c>
      <c r="E10" s="32">
        <f>IF(B10=0,0,(C10-B10)/B10)</f>
      </c>
      <c r="F10" s="30">
        <f>'Operating Budget'!G15+'Operating Budget'!G27</f>
      </c>
      <c r="G10" s="8">
        <v>131000</v>
      </c>
      <c r="H10" s="31">
        <f>G10-F10</f>
      </c>
      <c r="I10" s="32">
        <f>IF(F10=0,0,(G10-F10)/F10)</f>
      </c>
      <c r="J10" s="30">
        <f>'Operating Budget'!G29</f>
      </c>
      <c r="K10" s="30">
        <f>C10-G10</f>
      </c>
      <c r="L10" s="31">
        <f>K10-J10</f>
      </c>
      <c r="M10" s="32">
        <f>IF(J10=0,0,(K10-J10)/ABS(J10))</f>
      </c>
    </row>
    <row r="11" spans="1:13" x14ac:dyDescent="0.25">
      <c r="A11" s="26" t="s">
        <v>9</v>
      </c>
      <c r="B11" s="27">
        <f>'Operating Budget'!H9</f>
      </c>
      <c r="C11" s="8">
        <v>41500</v>
      </c>
      <c r="D11" s="28">
        <f>C11-B11</f>
      </c>
      <c r="E11" s="29">
        <f>IF(B11=0,0,(C11-B11)/B11)</f>
      </c>
      <c r="F11" s="27">
        <f>'Operating Budget'!H15+'Operating Budget'!H27</f>
      </c>
      <c r="G11" s="8">
        <v>134500</v>
      </c>
      <c r="H11" s="28">
        <f>G11-F11</f>
      </c>
      <c r="I11" s="29">
        <f>IF(F11=0,0,(G11-F11)/F11)</f>
      </c>
      <c r="J11" s="27">
        <f>'Operating Budget'!H29</f>
      </c>
      <c r="K11" s="27">
        <f>C11-G11</f>
      </c>
      <c r="L11" s="28">
        <f>K11-J11</f>
      </c>
      <c r="M11" s="29">
        <f>IF(J11=0,0,(K11-J11)/ABS(J11))</f>
      </c>
    </row>
    <row r="12" spans="1:13" x14ac:dyDescent="0.25">
      <c r="A12" s="26" t="s">
        <v>10</v>
      </c>
      <c r="B12" s="30">
        <f>'Operating Budget'!I9</f>
      </c>
      <c r="C12" s="8">
        <v>47000</v>
      </c>
      <c r="D12" s="31">
        <f>C12-B12</f>
      </c>
      <c r="E12" s="32">
        <f>IF(B12=0,0,(C12-B12)/B12)</f>
      </c>
      <c r="F12" s="30">
        <f>'Operating Budget'!I15+'Operating Budget'!I27</f>
      </c>
      <c r="G12" s="8">
        <v>146000</v>
      </c>
      <c r="H12" s="31">
        <f>G12-F12</f>
      </c>
      <c r="I12" s="32">
        <f>IF(F12=0,0,(G12-F12)/F12)</f>
      </c>
      <c r="J12" s="30">
        <f>'Operating Budget'!I29</f>
      </c>
      <c r="K12" s="30">
        <f>C12-G12</f>
      </c>
      <c r="L12" s="31">
        <f>K12-J12</f>
      </c>
      <c r="M12" s="32">
        <f>IF(J12=0,0,(K12-J12)/ABS(J12))</f>
      </c>
    </row>
    <row r="13" spans="1:13" x14ac:dyDescent="0.25">
      <c r="A13" s="26" t="s">
        <v>11</v>
      </c>
      <c r="B13" s="27">
        <f>'Operating Budget'!J9</f>
      </c>
      <c r="C13" s="8">
        <v>49500</v>
      </c>
      <c r="D13" s="28">
        <f>C13-B13</f>
      </c>
      <c r="E13" s="29">
        <f>IF(B13=0,0,(C13-B13)/B13)</f>
      </c>
      <c r="F13" s="27">
        <f>'Operating Budget'!J15+'Operating Budget'!J27</f>
      </c>
      <c r="G13" s="8">
        <v>155000</v>
      </c>
      <c r="H13" s="28">
        <f>G13-F13</f>
      </c>
      <c r="I13" s="29">
        <f>IF(F13=0,0,(G13-F13)/F13)</f>
      </c>
      <c r="J13" s="27">
        <f>'Operating Budget'!J29</f>
      </c>
      <c r="K13" s="27">
        <f>C13-G13</f>
      </c>
      <c r="L13" s="28">
        <f>K13-J13</f>
      </c>
      <c r="M13" s="29">
        <f>IF(J13=0,0,(K13-J13)/ABS(J13))</f>
      </c>
    </row>
    <row r="14" spans="1:13" x14ac:dyDescent="0.25">
      <c r="A14" s="26" t="s">
        <v>12</v>
      </c>
      <c r="B14" s="30">
        <f>'Operating Budget'!K9</f>
      </c>
      <c r="C14" s="8">
        <v>55500</v>
      </c>
      <c r="D14" s="31">
        <f>C14-B14</f>
      </c>
      <c r="E14" s="32">
        <f>IF(B14=0,0,(C14-B14)/B14)</f>
      </c>
      <c r="F14" s="30">
        <f>'Operating Budget'!K15+'Operating Budget'!K27</f>
      </c>
      <c r="G14" s="8">
        <v>158500</v>
      </c>
      <c r="H14" s="31">
        <f>G14-F14</f>
      </c>
      <c r="I14" s="32">
        <f>IF(F14=0,0,(G14-F14)/F14)</f>
      </c>
      <c r="J14" s="30">
        <f>'Operating Budget'!K29</f>
      </c>
      <c r="K14" s="30">
        <f>C14-G14</f>
      </c>
      <c r="L14" s="31">
        <f>K14-J14</f>
      </c>
      <c r="M14" s="32">
        <f>IF(J14=0,0,(K14-J14)/ABS(J14))</f>
      </c>
    </row>
    <row r="15" spans="1:13" x14ac:dyDescent="0.25">
      <c r="A15" s="26" t="s">
        <v>13</v>
      </c>
      <c r="B15" s="27">
        <f>'Operating Budget'!L9</f>
      </c>
      <c r="C15" s="8">
        <v>58000</v>
      </c>
      <c r="D15" s="28">
        <f>C15-B15</f>
      </c>
      <c r="E15" s="29">
        <f>IF(B15=0,0,(C15-B15)/B15)</f>
      </c>
      <c r="F15" s="27">
        <f>'Operating Budget'!L15+'Operating Budget'!L27</f>
      </c>
      <c r="G15" s="8">
        <v>166000</v>
      </c>
      <c r="H15" s="28">
        <f>G15-F15</f>
      </c>
      <c r="I15" s="29">
        <f>IF(F15=0,0,(G15-F15)/F15)</f>
      </c>
      <c r="J15" s="27">
        <f>'Operating Budget'!L29</f>
      </c>
      <c r="K15" s="27">
        <f>C15-G15</f>
      </c>
      <c r="L15" s="28">
        <f>K15-J15</f>
      </c>
      <c r="M15" s="29">
        <f>IF(J15=0,0,(K15-J15)/ABS(J15))</f>
      </c>
    </row>
    <row r="16" spans="1:13" x14ac:dyDescent="0.25">
      <c r="A16" s="26" t="s">
        <v>14</v>
      </c>
      <c r="B16" s="30">
        <f>'Operating Budget'!M9</f>
      </c>
      <c r="C16" s="8">
        <v>65500</v>
      </c>
      <c r="D16" s="31">
        <f>C16-B16</f>
      </c>
      <c r="E16" s="32">
        <f>IF(B16=0,0,(C16-B16)/B16)</f>
      </c>
      <c r="F16" s="30">
        <f>'Operating Budget'!M15+'Operating Budget'!M27</f>
      </c>
      <c r="G16" s="8">
        <v>182000</v>
      </c>
      <c r="H16" s="31">
        <f>G16-F16</f>
      </c>
      <c r="I16" s="32">
        <f>IF(F16=0,0,(G16-F16)/F16)</f>
      </c>
      <c r="J16" s="30">
        <f>'Operating Budget'!M29</f>
      </c>
      <c r="K16" s="30">
        <f>C16-G16</f>
      </c>
      <c r="L16" s="31">
        <f>K16-J16</f>
      </c>
      <c r="M16" s="32">
        <f>IF(J16=0,0,(K16-J16)/ABS(J16))</f>
      </c>
    </row>
    <row r="17" ht="22" customHeight="1" spans="1:13" x14ac:dyDescent="0.25">
      <c r="A17" s="33" t="s">
        <v>59</v>
      </c>
      <c r="B17" s="34">
        <f>SUM(B5:B16)</f>
      </c>
      <c r="C17" s="34">
        <f>SUM(C5:C16)</f>
      </c>
      <c r="D17" s="34">
        <f>SUM(D5:D16)</f>
      </c>
      <c r="E17" s="35">
        <f>IF(SUM(B5:B16)=0,0,SUM(D5:D16)/ABS(SUM(B5:B16)))</f>
      </c>
      <c r="F17" s="34">
        <f>SUM(F5:F16)</f>
      </c>
      <c r="G17" s="34">
        <f>SUM(G5:G16)</f>
      </c>
      <c r="H17" s="34">
        <f>SUM(H5:H16)</f>
      </c>
      <c r="I17" s="35">
        <f>IF(SUM(F5:F16)=0,0,SUM(H5:H16)/ABS(SUM(F5:F16)))</f>
      </c>
      <c r="J17" s="34">
        <f>SUM(J5:J16)</f>
      </c>
      <c r="K17" s="34">
        <f>SUM(K5:K16)</f>
      </c>
      <c r="L17" s="34">
        <f>SUM(L5:L16)</f>
      </c>
      <c r="M17" s="35">
        <f>IF(SUM(J5:J16)=0,0,SUM(L5:L16)/ABS(SUM(J5:J16)))</f>
      </c>
    </row>
  </sheetData>
  <mergeCells count="2">
    <mergeCell ref="A1:M1"/>
    <mergeCell ref="A2:M2"/>
  </mergeCells>
  <conditionalFormatting sqref="D5:D16">
    <cfRule type="cellIs" dxfId="0" priority="1" operator="lessThan">
      <formula>0</formula>
    </cfRule>
    <cfRule type="cellIs" dxfId="1" priority="2" operator="greaterThan">
      <formula>0</formula>
    </cfRule>
  </conditionalFormatting>
  <conditionalFormatting sqref="L5:L16">
    <cfRule type="cellIs" dxfId="2" priority="1" operator="lessThan">
      <formula>0</formula>
    </cfRule>
    <cfRule type="cellIs" dxfId="3" priority="2" operator="greaterThan">
      <formula>0</formula>
    </cfRule>
  </conditionalFormatting>
  <conditionalFormatting sqref="H5:H16">
    <cfRule type="cellIs" dxfId="4" priority="1" operator="greaterThan">
      <formula>0</formula>
    </cfRule>
    <cfRule type="cellIs" dxfId="5" priority="2" operator="lessThan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FormatPr defaultRowHeight="15" outlineLevelRow="0" outlineLevelCol="0" x14ac:dyDescent="55"/>
  <cols>
    <col min="1" max="4" width="30" customWidth="1"/>
  </cols>
  <sheetData>
    <row r="1" ht="32" customHeight="1" spans="1:4" x14ac:dyDescent="0.25">
      <c r="A1" s="1" t="s">
        <v>60</v>
      </c>
      <c r="B1" s="1"/>
      <c r="C1" s="1"/>
      <c r="D1" s="1"/>
    </row>
    <row r="2" ht="24" customHeight="1" spans="1:4" x14ac:dyDescent="0.25">
      <c r="A2" s="2" t="s">
        <v>61</v>
      </c>
      <c r="B2" s="2"/>
      <c r="C2" s="2"/>
      <c r="D2" s="2"/>
    </row>
    <row r="4" ht="28" customHeight="1" spans="1:4" x14ac:dyDescent="0.25">
      <c r="A4" s="36" t="s">
        <v>62</v>
      </c>
      <c r="B4" s="36"/>
      <c r="C4" s="36"/>
      <c r="D4" s="36"/>
    </row>
    <row r="5" ht="38" customHeight="1" spans="1:4" x14ac:dyDescent="0.25">
      <c r="A5" s="37" t="s">
        <v>63</v>
      </c>
      <c r="B5" s="37"/>
      <c r="C5" s="37"/>
      <c r="D5" s="37"/>
    </row>
    <row r="6" ht="22" customHeight="1" spans="1:4" x14ac:dyDescent="0.25">
      <c r="A6" s="37" t="s">
        <v>64</v>
      </c>
      <c r="B6" s="37"/>
      <c r="C6" s="37"/>
      <c r="D6" s="37"/>
    </row>
    <row r="7" ht="28" customHeight="1" spans="1:4" x14ac:dyDescent="0.25">
      <c r="A7" s="36" t="s">
        <v>65</v>
      </c>
      <c r="B7" s="36"/>
      <c r="C7" s="36"/>
      <c r="D7" s="36"/>
    </row>
    <row r="8" ht="38" customHeight="1" spans="1:4" x14ac:dyDescent="0.25">
      <c r="A8" s="37" t="s">
        <v>66</v>
      </c>
      <c r="B8" s="37"/>
      <c r="C8" s="37"/>
      <c r="D8" s="37"/>
    </row>
    <row r="9" ht="38" customHeight="1" spans="1:4" x14ac:dyDescent="0.25">
      <c r="A9" s="37" t="s">
        <v>67</v>
      </c>
      <c r="B9" s="37"/>
      <c r="C9" s="37"/>
      <c r="D9" s="37"/>
    </row>
    <row r="10" ht="38" customHeight="1" spans="1:4" x14ac:dyDescent="0.25">
      <c r="A10" s="37" t="s">
        <v>68</v>
      </c>
      <c r="B10" s="37"/>
      <c r="C10" s="37"/>
      <c r="D10" s="37"/>
    </row>
    <row r="11" ht="38" customHeight="1" spans="1:4" x14ac:dyDescent="0.25">
      <c r="A11" s="37" t="s">
        <v>69</v>
      </c>
      <c r="B11" s="37"/>
      <c r="C11" s="37"/>
      <c r="D11" s="37"/>
    </row>
    <row r="12" ht="22" customHeight="1" spans="1:4" x14ac:dyDescent="0.25">
      <c r="A12" s="37" t="s">
        <v>64</v>
      </c>
      <c r="B12" s="37"/>
      <c r="C12" s="37"/>
      <c r="D12" s="37"/>
    </row>
    <row r="13" ht="28" customHeight="1" spans="1:4" x14ac:dyDescent="0.25">
      <c r="A13" s="36" t="s">
        <v>70</v>
      </c>
      <c r="B13" s="36"/>
      <c r="C13" s="36"/>
      <c r="D13" s="36"/>
    </row>
    <row r="14" ht="38" customHeight="1" spans="1:4" x14ac:dyDescent="0.25">
      <c r="A14" s="37" t="s">
        <v>71</v>
      </c>
      <c r="B14" s="37"/>
      <c r="C14" s="37"/>
      <c r="D14" s="37"/>
    </row>
    <row r="15" ht="38" customHeight="1" spans="1:4" x14ac:dyDescent="0.25">
      <c r="A15" s="37" t="s">
        <v>72</v>
      </c>
      <c r="B15" s="37"/>
      <c r="C15" s="37"/>
      <c r="D15" s="37"/>
    </row>
    <row r="16" ht="38" customHeight="1" spans="1:4" x14ac:dyDescent="0.25">
      <c r="A16" s="37" t="s">
        <v>73</v>
      </c>
      <c r="B16" s="37"/>
      <c r="C16" s="37"/>
      <c r="D16" s="37"/>
    </row>
    <row r="17" ht="38" customHeight="1" spans="1:4" x14ac:dyDescent="0.25">
      <c r="A17" s="37" t="s">
        <v>74</v>
      </c>
      <c r="B17" s="37"/>
      <c r="C17" s="37"/>
      <c r="D17" s="37"/>
    </row>
    <row r="18" ht="22" customHeight="1" spans="1:4" x14ac:dyDescent="0.25">
      <c r="A18" s="37" t="s">
        <v>64</v>
      </c>
      <c r="B18" s="37"/>
      <c r="C18" s="37"/>
      <c r="D18" s="37"/>
    </row>
    <row r="19" ht="28" customHeight="1" spans="1:4" x14ac:dyDescent="0.25">
      <c r="A19" s="36" t="s">
        <v>75</v>
      </c>
      <c r="B19" s="36"/>
      <c r="C19" s="36"/>
      <c r="D19" s="36"/>
    </row>
    <row r="20" ht="38" customHeight="1" spans="1:4" x14ac:dyDescent="0.25">
      <c r="A20" s="37" t="s">
        <v>76</v>
      </c>
      <c r="B20" s="37"/>
      <c r="C20" s="37"/>
      <c r="D20" s="37"/>
    </row>
    <row r="21" ht="38" customHeight="1" spans="1:4" x14ac:dyDescent="0.25">
      <c r="A21" s="37" t="s">
        <v>77</v>
      </c>
      <c r="B21" s="37"/>
      <c r="C21" s="37"/>
      <c r="D21" s="37"/>
    </row>
    <row r="22" ht="22" customHeight="1" spans="1:4" x14ac:dyDescent="0.25">
      <c r="A22" s="37" t="s">
        <v>78</v>
      </c>
      <c r="B22" s="37"/>
      <c r="C22" s="37"/>
      <c r="D22" s="37"/>
    </row>
  </sheetData>
  <mergeCells count="21">
    <mergeCell ref="A1:D1"/>
    <mergeCell ref="A2:D2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Operating Budget</vt:lpstr>
      <vt:lpstr>Budget vs Actuals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StartupCFO</dc:creator>
  <dc:title>Startup Budget</dc:title>
  <dc:subject/>
  <dc:description/>
  <cp:keywords/>
  <cp:category/>
  <cp:lastModifiedBy>Unknown</cp:lastModifiedBy>
  <dcterms:created xsi:type="dcterms:W3CDTF">2026-07-31T14:12:38Z</dcterms:created>
  <dcterms:modified xsi:type="dcterms:W3CDTF">2026-07-31T14:12:38Z</dcterms:modified>
</cp:coreProperties>
</file>